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1"/>
  </bookViews>
  <sheets>
    <sheet name="MATRIZ" sheetId="1" r:id="rId1"/>
    <sheet name="Critérios de Probabilidade" sheetId="3" r:id="rId2"/>
    <sheet name="Critérios de Impacto" sheetId="4" r:id="rId3"/>
    <sheet name="Auxiliar Matriz" sheetId="2" r:id="rId4"/>
    <sheet name="Nível de Risco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5" l="1"/>
  <c r="N8" i="5"/>
  <c r="M8" i="5"/>
  <c r="L8" i="5"/>
  <c r="K8" i="5"/>
  <c r="O7" i="5"/>
  <c r="N7" i="5"/>
  <c r="M7" i="5"/>
  <c r="L7" i="5"/>
  <c r="K7" i="5"/>
  <c r="O6" i="5"/>
  <c r="N6" i="5"/>
  <c r="M6" i="5"/>
  <c r="L6" i="5"/>
  <c r="K6" i="5"/>
  <c r="O5" i="5"/>
  <c r="N5" i="5"/>
  <c r="M5" i="5"/>
  <c r="L5" i="5"/>
  <c r="K5" i="5"/>
  <c r="O4" i="5"/>
  <c r="N4" i="5"/>
  <c r="M4" i="5"/>
  <c r="L4" i="5"/>
  <c r="K4" i="5"/>
</calcChain>
</file>

<file path=xl/sharedStrings.xml><?xml version="1.0" encoding="utf-8"?>
<sst xmlns="http://schemas.openxmlformats.org/spreadsheetml/2006/main" count="199" uniqueCount="102">
  <si>
    <t>ORDEM DE SERVIÇO</t>
  </si>
  <si>
    <t>0XX/202X</t>
  </si>
  <si>
    <t>OBJETO/PROCESSO AUDITADO</t>
  </si>
  <si>
    <t>Descrever o objeto/processo auditado</t>
  </si>
  <si>
    <t>Objetivo</t>
  </si>
  <si>
    <t>Categoria do Objetivo</t>
  </si>
  <si>
    <t>Probabilidade do Risco
(Observar aba "Critérios de Probabilidade")</t>
  </si>
  <si>
    <t>Impacto do Risco
(Observar aba "Critérios de Impacto")</t>
  </si>
  <si>
    <t>Risco Inerente</t>
  </si>
  <si>
    <t>Controle 
(Obs: quando não for identificado controle, registrar como "Inexistente")</t>
  </si>
  <si>
    <t>Propósito do Controle</t>
  </si>
  <si>
    <t>Probabilidade do Risco considerando o propósito do controle
(Observar aba "Critérios de Probabilidade")</t>
  </si>
  <si>
    <t>Impacto do Risco considerando o propósito do controle
(Observar aba "Critérios de Impacto")</t>
  </si>
  <si>
    <t>Risco Residual</t>
  </si>
  <si>
    <t>ABORDAGEM DA AUDITORIA</t>
  </si>
  <si>
    <t>Descrever Objetivo</t>
  </si>
  <si>
    <t>Descrever Risco do Objetivo</t>
  </si>
  <si>
    <t>Descrever controle para mitigar risco</t>
  </si>
  <si>
    <t>TABELA IIA</t>
  </si>
  <si>
    <t>TABELA ADAPTAÇÃO CGE</t>
  </si>
  <si>
    <t>PROBABILIDADE</t>
  </si>
  <si>
    <t>Descrição</t>
  </si>
  <si>
    <t>Critério</t>
  </si>
  <si>
    <t>Muito Alta</t>
  </si>
  <si>
    <t>A probabilidade de ocorrência do risco é relativamente muito alta.</t>
  </si>
  <si>
    <t>Os processos operacionais são complexos e os controles não são eficazes.</t>
  </si>
  <si>
    <t>Alta</t>
  </si>
  <si>
    <t>A probabilidade de ocorrência do risco é relativamente alta.</t>
  </si>
  <si>
    <t>Os processos operacionais são complexos e algumas deficiências de controle são observadas.</t>
  </si>
  <si>
    <t>Moderada</t>
  </si>
  <si>
    <t>A probabilidade de ocorrência do risco é relativamente moderada.</t>
  </si>
  <si>
    <t>Os processos operacionais são moderadamente complexos; pequenas fraquezas de controle são observadas.</t>
  </si>
  <si>
    <t>Média</t>
  </si>
  <si>
    <t>Baixa</t>
  </si>
  <si>
    <t>A probabilidade de ocorrência do risco é relativamente baixa.</t>
  </si>
  <si>
    <t>Os processos operacionais não são complexos; Os controles não são eficazes.</t>
  </si>
  <si>
    <t>Muito Baixa</t>
  </si>
  <si>
    <t>A probabilidade de ocorrência do risco é relativamente muito baixa.</t>
  </si>
  <si>
    <t>Os processos operacionais não são complexos. Os controles são eficazes.</t>
  </si>
  <si>
    <t>IMPACTO</t>
  </si>
  <si>
    <t>CRITÉRIO REGULATÓRIO</t>
  </si>
  <si>
    <t>CRITÉRIO OPERACIONAL</t>
  </si>
  <si>
    <t>CRITÉRIO FINANCEIRO</t>
  </si>
  <si>
    <t>Catastrófico</t>
  </si>
  <si>
    <t>Ambiente complexo e altamente regulamentado, com aplicação rigorosa; consequências por não conformidade que possam causar passivos legais e multas que possam resultar em fechamento parcial ou completo. Impactos financeiro e reputacional significativos.</t>
  </si>
  <si>
    <t>Uma ou mais unidades de negócios ou toda a organização podem não conseguir operar. Impacto sobre a reputação.</t>
  </si>
  <si>
    <t>Maior do que $25 milhões</t>
  </si>
  <si>
    <t>Muito Alto</t>
  </si>
  <si>
    <r>
      <t xml:space="preserve">Ambiente complexo e altamente regulamentado, com aplicação rigorosa; consequências por não conformidade que possam causar passivos legais e multas que possam resultar em fechamento parcial ou completo. </t>
    </r>
    <r>
      <rPr>
        <b/>
        <sz val="11"/>
        <color rgb="FFFFFF00"/>
        <rFont val="Calibri"/>
        <family val="2"/>
        <scheme val="minor"/>
      </rPr>
      <t>Impactos financeiro e reputacional duradouros ou significativos.</t>
    </r>
  </si>
  <si>
    <r>
      <rPr>
        <b/>
        <sz val="11"/>
        <color rgb="FFFFFF00"/>
        <rFont val="Calibri"/>
        <family val="2"/>
        <scheme val="minor"/>
      </rPr>
      <t>O processo executado pela unidade auditada, outros processos do próprio órgão, outros processo de outros órgãos do governo, uma política pública ou o atendimento à população</t>
    </r>
    <r>
      <rPr>
        <b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podem ser interrompidos.  Impacto sobre a reputação.</t>
    </r>
  </si>
  <si>
    <t>Valor de referência para impacto muito alto será definido quando da análise com base em orçamento, estimativas ou valores executados em outros exercícios</t>
  </si>
  <si>
    <t>Altamente significante</t>
  </si>
  <si>
    <t>Ambiente regulatório complexo; passivos legais e multas por não conformidade podem receber atenção do público e ter impacto duradouro em termos financeiros e de reputação.</t>
  </si>
  <si>
    <t>Várias unidades de negócios podem ser significativamente afetadas. A capacidade da organização de operar ou atender clientes pode ser severamente reduzida. Impacto sobre a reputação.</t>
  </si>
  <si>
    <t>$10 a $25 milhões</t>
  </si>
  <si>
    <t>Alto</t>
  </si>
  <si>
    <r>
      <t xml:space="preserve">Ambiente regulatório complexo; passivos legais e multas por não conformidade podem receber atenção do público e ter </t>
    </r>
    <r>
      <rPr>
        <b/>
        <sz val="11"/>
        <color rgb="FFFFFF00"/>
        <rFont val="Calibri"/>
        <family val="2"/>
        <scheme val="minor"/>
      </rPr>
      <t>impacto financeiro e de reputação relevantes</t>
    </r>
    <r>
      <rPr>
        <sz val="11"/>
        <color rgb="FFFFFF00"/>
        <rFont val="Calibri"/>
        <family val="2"/>
        <scheme val="minor"/>
      </rPr>
      <t>.</t>
    </r>
  </si>
  <si>
    <r>
      <rPr>
        <b/>
        <sz val="11"/>
        <color rgb="FFFFFF00"/>
        <rFont val="Calibri"/>
        <family val="2"/>
        <scheme val="minor"/>
      </rPr>
      <t xml:space="preserve">O processo executado pela unidade auditada, outros processos do próprio órgão, outros processo de outros órgãos do governo, uma política pública ou o atendimento à população </t>
    </r>
    <r>
      <rPr>
        <sz val="11"/>
        <color theme="0"/>
        <rFont val="Calibri"/>
        <family val="2"/>
        <scheme val="minor"/>
      </rPr>
      <t>podem ser severamente afetados ou reduzidos.  Impacto sobre a reputação.</t>
    </r>
  </si>
  <si>
    <t>50 a 100% do valor de referência para impacto muito alto</t>
  </si>
  <si>
    <t>Significante</t>
  </si>
  <si>
    <t>Leis e regulamentos são aplicados de maneira consistente. Passivos legais e multas por não conformidade são materiais.</t>
  </si>
  <si>
    <t>Uma ou mais unidades de negócios podem ser materialmente afetadas. A capacidade da organização de operar ou atender clientes pode ser significativamente reduzida.</t>
  </si>
  <si>
    <t>$5 a $10 milhões (material)</t>
  </si>
  <si>
    <t>Médio</t>
  </si>
  <si>
    <r>
      <rPr>
        <b/>
        <sz val="11"/>
        <color rgb="FFFFFF00"/>
        <rFont val="Calibri"/>
        <family val="2"/>
        <scheme val="minor"/>
      </rPr>
      <t>O processo executado pela unidade auditada, outros processos do próprio órgão, outros processo de outros órgãos do governo, uma política pública ou o atendimento à população</t>
    </r>
    <r>
      <rPr>
        <sz val="11"/>
        <color rgb="FFFFFF0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 xml:space="preserve">podem ser significamente afetados ou reduzidos. </t>
    </r>
  </si>
  <si>
    <t>25 a 50% do valor de referência para impacto muito alto</t>
  </si>
  <si>
    <t>Moderado</t>
  </si>
  <si>
    <t>Ambiente regulatório ativo com penalidades pequenas a moderadas por não conformidade.</t>
  </si>
  <si>
    <t>A eficácia e eficiência operacionais são moderadamente prejudicadas.</t>
  </si>
  <si>
    <t>$1 a $5 milhões</t>
  </si>
  <si>
    <t>Baixo</t>
  </si>
  <si>
    <t>5 a 10% do valor de referência para impacto muito alto</t>
  </si>
  <si>
    <t>O ambiente regulatório é fraco ou a penalidade por não conformidade é pequena.</t>
  </si>
  <si>
    <t>A eficácia ou eficiência operacional pode ser melhorada, mas as operações seguem ininterruptas.</t>
  </si>
  <si>
    <t>Menor do que $1 milhão</t>
  </si>
  <si>
    <t>Muito Baixo</t>
  </si>
  <si>
    <t>Menor que 5% do valor de referência para impacto muito alto</t>
  </si>
  <si>
    <t>Probabilidade</t>
  </si>
  <si>
    <t>Impacto</t>
  </si>
  <si>
    <t>Abordagem da Auditoria</t>
  </si>
  <si>
    <t>Conformidade</t>
  </si>
  <si>
    <t>Diminui Probabilidade do Risco</t>
  </si>
  <si>
    <t>Ponto de Auditoria</t>
  </si>
  <si>
    <t>Divulgação</t>
  </si>
  <si>
    <t>Diminui Impacto do Risco</t>
  </si>
  <si>
    <t>Testar Controle</t>
  </si>
  <si>
    <t>Operacional</t>
  </si>
  <si>
    <t>Diminui Probabilidade e Impacto do Risco</t>
  </si>
  <si>
    <t>N/A</t>
  </si>
  <si>
    <t>NÍVEL DE RISCO - ESCALA DE VALOR</t>
  </si>
  <si>
    <t>Nível de Risco 
Médio</t>
  </si>
  <si>
    <t>Nível de Risco 
Alto</t>
  </si>
  <si>
    <t>Nível de Risco 
Muito Alto</t>
  </si>
  <si>
    <t>Nível de Risco
Baixo</t>
  </si>
  <si>
    <t>Nível de Risco
Muito Baixo</t>
  </si>
  <si>
    <t>Riscos</t>
  </si>
  <si>
    <r>
      <t>Os processos/</t>
    </r>
    <r>
      <rPr>
        <b/>
        <sz val="11"/>
        <color rgb="FFFFFF00"/>
        <rFont val="Calibri"/>
        <family val="2"/>
        <scheme val="minor"/>
      </rPr>
      <t>atividades</t>
    </r>
    <r>
      <rPr>
        <sz val="11"/>
        <color theme="0"/>
        <rFont val="Calibri"/>
        <family val="2"/>
        <scheme val="minor"/>
      </rPr>
      <t xml:space="preserve"> operacionais são complexos e os controles não são eficazes.</t>
    </r>
  </si>
  <si>
    <r>
      <t>Os processos/</t>
    </r>
    <r>
      <rPr>
        <b/>
        <sz val="11"/>
        <color rgb="FFFFFF00"/>
        <rFont val="Calibri"/>
        <family val="2"/>
        <scheme val="minor"/>
      </rPr>
      <t>atividades</t>
    </r>
    <r>
      <rPr>
        <sz val="11"/>
        <color theme="0"/>
        <rFont val="Calibri"/>
        <family val="2"/>
        <scheme val="minor"/>
      </rPr>
      <t xml:space="preserve"> operacionais são complexos e algumas deficiências de controle são observadas.</t>
    </r>
  </si>
  <si>
    <r>
      <t>Os processos operacionais/</t>
    </r>
    <r>
      <rPr>
        <b/>
        <sz val="11"/>
        <color rgb="FFFFFF00"/>
        <rFont val="Calibri"/>
        <family val="2"/>
        <scheme val="minor"/>
      </rPr>
      <t>atividades</t>
    </r>
    <r>
      <rPr>
        <sz val="11"/>
        <color theme="0"/>
        <rFont val="Calibri"/>
        <family val="2"/>
        <scheme val="minor"/>
      </rPr>
      <t xml:space="preserve"> são moderadamente complexos; pequenas fraquezas de controle são observadas.</t>
    </r>
  </si>
  <si>
    <r>
      <t>Os processos operacionais/</t>
    </r>
    <r>
      <rPr>
        <b/>
        <sz val="11"/>
        <color rgb="FFFFFF00"/>
        <rFont val="Calibri"/>
        <family val="2"/>
        <scheme val="minor"/>
      </rPr>
      <t>atividades</t>
    </r>
    <r>
      <rPr>
        <sz val="11"/>
        <color theme="0"/>
        <rFont val="Calibri"/>
        <family val="2"/>
        <scheme val="minor"/>
      </rPr>
      <t xml:space="preserve"> não são complexos; Os controles não são eficazes.</t>
    </r>
  </si>
  <si>
    <r>
      <t>Os processos operacionais/</t>
    </r>
    <r>
      <rPr>
        <b/>
        <sz val="11"/>
        <color rgb="FFFFFF00"/>
        <rFont val="Calibri"/>
        <family val="2"/>
        <scheme val="minor"/>
      </rPr>
      <t>atividades</t>
    </r>
    <r>
      <rPr>
        <sz val="11"/>
        <color theme="0"/>
        <rFont val="Calibri"/>
        <family val="2"/>
        <scheme val="minor"/>
      </rPr>
      <t xml:space="preserve"> não são complexos. Os controles são eficazes.</t>
    </r>
  </si>
  <si>
    <t>Com relação ao aspecto da avaliação dos controles para definição de probabilidade do risco inerente, considerar a avaliação prévia de controles identificadas durante as etapas de entrevistas do processo, isto é, se foi informada durante a entrevista a existência ou não de controle para o risco ou se o controle informado como existente na entrevista é considerado adequado ou não pela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</si>
</sst>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0" fillId="8" borderId="9" xfId="0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pane ySplit="4" topLeftCell="A5" activePane="bottomLeft" state="frozen"/>
      <selection pane="bottomLeft" activeCell="F5" sqref="F5"/>
    </sheetView>
  </sheetViews>
  <sheetFormatPr defaultRowHeight="15" x14ac:dyDescent="0.25"/>
  <cols>
    <col min="1" max="1" width="48.85546875" style="5" customWidth="1"/>
    <col min="2" max="3" width="38.42578125" style="41" customWidth="1"/>
    <col min="4" max="6" width="25.42578125" style="5" customWidth="1"/>
    <col min="7" max="8" width="34.140625" style="12" bestFit="1" customWidth="1"/>
    <col min="9" max="12" width="25.42578125" style="5" customWidth="1"/>
    <col min="13" max="16384" width="9.140625" style="12"/>
  </cols>
  <sheetData>
    <row r="1" spans="1:12" x14ac:dyDescent="0.25">
      <c r="A1" s="38" t="s">
        <v>0</v>
      </c>
      <c r="B1" s="39" t="s">
        <v>1</v>
      </c>
      <c r="C1" s="39"/>
    </row>
    <row r="2" spans="1:12" x14ac:dyDescent="0.25">
      <c r="A2" s="38" t="s">
        <v>2</v>
      </c>
      <c r="B2" s="39" t="s">
        <v>3</v>
      </c>
      <c r="C2" s="39"/>
    </row>
    <row r="4" spans="1:12" ht="75" x14ac:dyDescent="0.25">
      <c r="A4" s="38" t="s">
        <v>4</v>
      </c>
      <c r="B4" s="38" t="s">
        <v>5</v>
      </c>
      <c r="C4" s="38" t="s">
        <v>95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</row>
    <row r="5" spans="1:12" x14ac:dyDescent="0.25">
      <c r="A5" s="42" t="s">
        <v>15</v>
      </c>
      <c r="B5" s="40"/>
      <c r="C5" s="42" t="s">
        <v>16</v>
      </c>
      <c r="D5" s="43"/>
      <c r="E5" s="43"/>
      <c r="F5" s="42"/>
      <c r="G5" s="42" t="s">
        <v>17</v>
      </c>
      <c r="H5" s="43"/>
      <c r="I5" s="43"/>
      <c r="J5" s="43"/>
      <c r="K5" s="42"/>
      <c r="L5" s="42"/>
    </row>
    <row r="6" spans="1:12" x14ac:dyDescent="0.25">
      <c r="A6" s="42" t="s">
        <v>15</v>
      </c>
      <c r="B6" s="40"/>
      <c r="C6" s="42" t="s">
        <v>16</v>
      </c>
      <c r="D6" s="43"/>
      <c r="E6" s="43"/>
      <c r="F6" s="42"/>
      <c r="G6" s="42" t="s">
        <v>17</v>
      </c>
      <c r="H6" s="43"/>
      <c r="I6" s="43"/>
      <c r="J6" s="43"/>
      <c r="K6" s="42"/>
      <c r="L6" s="42"/>
    </row>
    <row r="7" spans="1:12" x14ac:dyDescent="0.25">
      <c r="A7" s="42" t="s">
        <v>15</v>
      </c>
      <c r="B7" s="40"/>
      <c r="C7" s="42" t="s">
        <v>16</v>
      </c>
      <c r="D7" s="43"/>
      <c r="E7" s="43"/>
      <c r="F7" s="42"/>
      <c r="G7" s="42" t="s">
        <v>17</v>
      </c>
      <c r="H7" s="43"/>
      <c r="I7" s="43"/>
      <c r="J7" s="43"/>
      <c r="K7" s="42"/>
      <c r="L7" s="42"/>
    </row>
    <row r="8" spans="1:12" x14ac:dyDescent="0.25">
      <c r="A8" s="42" t="s">
        <v>15</v>
      </c>
      <c r="B8" s="40"/>
      <c r="C8" s="42" t="s">
        <v>16</v>
      </c>
      <c r="D8" s="43"/>
      <c r="E8" s="43"/>
      <c r="F8" s="42"/>
      <c r="G8" s="42" t="s">
        <v>17</v>
      </c>
      <c r="H8" s="43"/>
      <c r="I8" s="43"/>
      <c r="J8" s="43"/>
      <c r="K8" s="42"/>
      <c r="L8" s="42"/>
    </row>
    <row r="9" spans="1:12" x14ac:dyDescent="0.25">
      <c r="A9" s="42" t="s">
        <v>15</v>
      </c>
      <c r="B9" s="40"/>
      <c r="C9" s="42" t="s">
        <v>16</v>
      </c>
      <c r="D9" s="43"/>
      <c r="E9" s="43"/>
      <c r="F9" s="42"/>
      <c r="G9" s="42" t="s">
        <v>17</v>
      </c>
      <c r="H9" s="43"/>
      <c r="I9" s="43"/>
      <c r="J9" s="43"/>
      <c r="K9" s="42"/>
      <c r="L9" s="42"/>
    </row>
    <row r="10" spans="1:12" x14ac:dyDescent="0.25">
      <c r="A10" s="42" t="s">
        <v>15</v>
      </c>
      <c r="B10" s="40"/>
      <c r="C10" s="42" t="s">
        <v>16</v>
      </c>
      <c r="D10" s="43"/>
      <c r="E10" s="43"/>
      <c r="F10" s="42"/>
      <c r="G10" s="42" t="s">
        <v>17</v>
      </c>
      <c r="H10" s="43"/>
      <c r="I10" s="43"/>
      <c r="J10" s="43"/>
      <c r="K10" s="42"/>
      <c r="L10" s="42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'Auxiliar Matriz'!$B$2:$B$7</xm:f>
          </x14:formula1>
          <xm:sqref>D5 I5</xm:sqref>
        </x14:dataValidation>
        <x14:dataValidation type="list" allowBlank="1" showInputMessage="1" showErrorMessage="1">
          <x14:formula1>
            <xm:f>'Auxiliar Matriz'!$C$2:$C$7</xm:f>
          </x14:formula1>
          <xm:sqref>E5 J5</xm:sqref>
        </x14:dataValidation>
        <x14:dataValidation type="list" allowBlank="1" showInputMessage="1" showErrorMessage="1">
          <x14:formula1>
            <xm:f>'Auxiliar Matriz'!$D$2:$D$6</xm:f>
          </x14:formula1>
          <xm:sqref>H5</xm:sqref>
        </x14:dataValidation>
        <x14:dataValidation type="list" allowBlank="1" showInputMessage="1" showErrorMessage="1">
          <x14:formula1>
            <xm:f>'Auxiliar Matriz'!$E$2:$E$5</xm:f>
          </x14:formula1>
          <xm:sqref>L5:L10</xm:sqref>
        </x14:dataValidation>
        <x14:dataValidation type="list" allowBlank="1" showInputMessage="1" showErrorMessage="1">
          <x14:formula1>
            <xm:f>'Auxiliar Matriz'!$A$2:$A$5</xm:f>
          </x14:formula1>
          <xm:sqref>B5:B10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tabSelected="1" topLeftCell="B1" workbookViewId="0">
      <selection activeCell="F9" sqref="F9"/>
    </sheetView>
  </sheetViews>
  <sheetFormatPr defaultRowHeight="15" x14ac:dyDescent="0.25"/>
  <cols>
    <col min="1" max="1" width="9.140625" style="5"/>
    <col min="2" max="2" width="23.28515625" style="5" customWidth="1"/>
    <col min="3" max="3" width="30.28515625" style="5" customWidth="1"/>
    <col min="4" max="4" width="34.140625" style="9" customWidth="1"/>
    <col min="5" max="5" width="9.140625" style="5"/>
    <col min="6" max="6" width="23.28515625" style="5" customWidth="1"/>
    <col min="7" max="7" width="30.28515625" style="5" customWidth="1"/>
    <col min="8" max="8" width="34.140625" style="9" customWidth="1"/>
    <col min="9" max="16384" width="9.140625" style="5"/>
  </cols>
  <sheetData>
    <row r="1" spans="2:8" x14ac:dyDescent="0.25">
      <c r="B1" s="44" t="s">
        <v>18</v>
      </c>
      <c r="C1" s="45"/>
      <c r="D1" s="45"/>
      <c r="F1" s="46" t="s">
        <v>19</v>
      </c>
      <c r="G1" s="47"/>
      <c r="H1" s="47"/>
    </row>
    <row r="2" spans="2:8" x14ac:dyDescent="0.25">
      <c r="B2" s="6" t="s">
        <v>20</v>
      </c>
      <c r="C2" s="6" t="s">
        <v>21</v>
      </c>
      <c r="D2" s="6" t="s">
        <v>22</v>
      </c>
      <c r="F2" s="2" t="s">
        <v>20</v>
      </c>
      <c r="G2" s="2" t="s">
        <v>21</v>
      </c>
      <c r="H2" s="2" t="s">
        <v>22</v>
      </c>
    </row>
    <row r="3" spans="2:8" ht="45" x14ac:dyDescent="0.25">
      <c r="B3" s="7" t="s">
        <v>23</v>
      </c>
      <c r="C3" s="8" t="s">
        <v>24</v>
      </c>
      <c r="D3" s="8" t="s">
        <v>25</v>
      </c>
      <c r="F3" s="3" t="s">
        <v>23</v>
      </c>
      <c r="G3" s="4" t="s">
        <v>24</v>
      </c>
      <c r="H3" s="4" t="s">
        <v>96</v>
      </c>
    </row>
    <row r="4" spans="2:8" ht="60" x14ac:dyDescent="0.25">
      <c r="B4" s="7" t="s">
        <v>26</v>
      </c>
      <c r="C4" s="8" t="s">
        <v>27</v>
      </c>
      <c r="D4" s="8" t="s">
        <v>28</v>
      </c>
      <c r="F4" s="3" t="s">
        <v>26</v>
      </c>
      <c r="G4" s="4" t="s">
        <v>27</v>
      </c>
      <c r="H4" s="4" t="s">
        <v>97</v>
      </c>
    </row>
    <row r="5" spans="2:8" ht="75" x14ac:dyDescent="0.25">
      <c r="B5" s="7" t="s">
        <v>29</v>
      </c>
      <c r="C5" s="8" t="s">
        <v>30</v>
      </c>
      <c r="D5" s="8" t="s">
        <v>31</v>
      </c>
      <c r="F5" s="3" t="s">
        <v>32</v>
      </c>
      <c r="G5" s="4" t="s">
        <v>30</v>
      </c>
      <c r="H5" s="4" t="s">
        <v>98</v>
      </c>
    </row>
    <row r="6" spans="2:8" ht="60" x14ac:dyDescent="0.25">
      <c r="B6" s="7" t="s">
        <v>33</v>
      </c>
      <c r="C6" s="8" t="s">
        <v>34</v>
      </c>
      <c r="D6" s="8" t="s">
        <v>35</v>
      </c>
      <c r="F6" s="3" t="s">
        <v>33</v>
      </c>
      <c r="G6" s="4" t="s">
        <v>34</v>
      </c>
      <c r="H6" s="4" t="s">
        <v>99</v>
      </c>
    </row>
    <row r="7" spans="2:8" ht="60" x14ac:dyDescent="0.25">
      <c r="B7" s="7" t="s">
        <v>36</v>
      </c>
      <c r="C7" s="8" t="s">
        <v>37</v>
      </c>
      <c r="D7" s="8" t="s">
        <v>38</v>
      </c>
      <c r="F7" s="3" t="s">
        <v>36</v>
      </c>
      <c r="G7" s="4" t="s">
        <v>37</v>
      </c>
      <c r="H7" s="4" t="s">
        <v>100</v>
      </c>
    </row>
    <row r="9" spans="2:8" x14ac:dyDescent="0.25">
      <c r="F9" s="57" t="s">
        <v>101</v>
      </c>
    </row>
  </sheetData>
  <mergeCells count="2">
    <mergeCell ref="B1:D1"/>
    <mergeCell ref="F1:H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"/>
  <sheetViews>
    <sheetView topLeftCell="D1" workbookViewId="0">
      <selection activeCell="E3" sqref="E3"/>
    </sheetView>
  </sheetViews>
  <sheetFormatPr defaultRowHeight="15" x14ac:dyDescent="0.25"/>
  <cols>
    <col min="2" max="2" width="23.28515625" style="5" customWidth="1"/>
    <col min="3" max="4" width="30.28515625" style="5" customWidth="1"/>
    <col min="5" max="5" width="34.140625" style="9" customWidth="1"/>
    <col min="7" max="7" width="23.28515625" style="5" customWidth="1"/>
    <col min="8" max="9" width="30.28515625" style="5" customWidth="1"/>
    <col min="10" max="10" width="34.140625" style="9" customWidth="1"/>
  </cols>
  <sheetData>
    <row r="1" spans="2:10" x14ac:dyDescent="0.25">
      <c r="B1" s="44" t="s">
        <v>18</v>
      </c>
      <c r="C1" s="45"/>
      <c r="D1" s="45"/>
      <c r="E1" s="45"/>
      <c r="G1" s="46" t="s">
        <v>19</v>
      </c>
      <c r="H1" s="47"/>
      <c r="I1" s="47"/>
      <c r="J1" s="47"/>
    </row>
    <row r="2" spans="2:10" x14ac:dyDescent="0.25">
      <c r="B2" s="6" t="s">
        <v>39</v>
      </c>
      <c r="C2" s="6" t="s">
        <v>40</v>
      </c>
      <c r="D2" s="6" t="s">
        <v>41</v>
      </c>
      <c r="E2" s="6" t="s">
        <v>42</v>
      </c>
      <c r="G2" s="2" t="s">
        <v>39</v>
      </c>
      <c r="H2" s="2" t="s">
        <v>40</v>
      </c>
      <c r="I2" s="2" t="s">
        <v>41</v>
      </c>
      <c r="J2" s="2" t="s">
        <v>42</v>
      </c>
    </row>
    <row r="3" spans="2:10" ht="165" x14ac:dyDescent="0.25">
      <c r="B3" s="7" t="s">
        <v>43</v>
      </c>
      <c r="C3" s="8" t="s">
        <v>44</v>
      </c>
      <c r="D3" s="8" t="s">
        <v>45</v>
      </c>
      <c r="E3" s="7" t="s">
        <v>46</v>
      </c>
      <c r="G3" s="3" t="s">
        <v>47</v>
      </c>
      <c r="H3" s="4" t="s">
        <v>48</v>
      </c>
      <c r="I3" s="4" t="s">
        <v>49</v>
      </c>
      <c r="J3" s="10" t="s">
        <v>50</v>
      </c>
    </row>
    <row r="4" spans="2:10" ht="150" x14ac:dyDescent="0.25">
      <c r="B4" s="7" t="s">
        <v>51</v>
      </c>
      <c r="C4" s="8" t="s">
        <v>52</v>
      </c>
      <c r="D4" s="8" t="s">
        <v>53</v>
      </c>
      <c r="E4" s="7" t="s">
        <v>54</v>
      </c>
      <c r="G4" s="3" t="s">
        <v>55</v>
      </c>
      <c r="H4" s="4" t="s">
        <v>56</v>
      </c>
      <c r="I4" s="4" t="s">
        <v>57</v>
      </c>
      <c r="J4" s="10" t="s">
        <v>58</v>
      </c>
    </row>
    <row r="5" spans="2:10" ht="135" x14ac:dyDescent="0.25">
      <c r="B5" s="7" t="s">
        <v>59</v>
      </c>
      <c r="C5" s="8" t="s">
        <v>60</v>
      </c>
      <c r="D5" s="8" t="s">
        <v>61</v>
      </c>
      <c r="E5" s="7" t="s">
        <v>62</v>
      </c>
      <c r="G5" s="3" t="s">
        <v>63</v>
      </c>
      <c r="H5" s="4" t="s">
        <v>60</v>
      </c>
      <c r="I5" s="4" t="s">
        <v>64</v>
      </c>
      <c r="J5" s="10" t="s">
        <v>65</v>
      </c>
    </row>
    <row r="6" spans="2:10" ht="60" x14ac:dyDescent="0.25">
      <c r="B6" s="7" t="s">
        <v>66</v>
      </c>
      <c r="C6" s="8" t="s">
        <v>67</v>
      </c>
      <c r="D6" s="8" t="s">
        <v>68</v>
      </c>
      <c r="E6" s="7" t="s">
        <v>69</v>
      </c>
      <c r="G6" s="3" t="s">
        <v>70</v>
      </c>
      <c r="H6" s="4" t="s">
        <v>67</v>
      </c>
      <c r="I6" s="4" t="s">
        <v>68</v>
      </c>
      <c r="J6" s="10" t="s">
        <v>71</v>
      </c>
    </row>
    <row r="7" spans="2:10" ht="60" x14ac:dyDescent="0.25">
      <c r="B7" s="7" t="s">
        <v>70</v>
      </c>
      <c r="C7" s="8" t="s">
        <v>72</v>
      </c>
      <c r="D7" s="8" t="s">
        <v>73</v>
      </c>
      <c r="E7" s="7" t="s">
        <v>74</v>
      </c>
      <c r="G7" s="3" t="s">
        <v>75</v>
      </c>
      <c r="H7" s="4" t="s">
        <v>72</v>
      </c>
      <c r="I7" s="4" t="s">
        <v>73</v>
      </c>
      <c r="J7" s="10" t="s">
        <v>76</v>
      </c>
    </row>
  </sheetData>
  <mergeCells count="2">
    <mergeCell ref="B1:E1"/>
    <mergeCell ref="G1:J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2" sqref="A2"/>
    </sheetView>
  </sheetViews>
  <sheetFormatPr defaultRowHeight="15" x14ac:dyDescent="0.25"/>
  <cols>
    <col min="1" max="5" width="43.28515625" customWidth="1"/>
  </cols>
  <sheetData>
    <row r="1" spans="1:5" x14ac:dyDescent="0.25">
      <c r="A1" s="1" t="s">
        <v>5</v>
      </c>
      <c r="B1" s="1" t="s">
        <v>77</v>
      </c>
      <c r="C1" s="1" t="s">
        <v>78</v>
      </c>
      <c r="D1" s="1" t="s">
        <v>10</v>
      </c>
      <c r="E1" s="1" t="s">
        <v>79</v>
      </c>
    </row>
    <row r="3" spans="1:5" x14ac:dyDescent="0.25">
      <c r="A3" t="s">
        <v>80</v>
      </c>
      <c r="B3" t="s">
        <v>36</v>
      </c>
      <c r="C3" t="s">
        <v>75</v>
      </c>
      <c r="D3" t="s">
        <v>81</v>
      </c>
      <c r="E3" t="s">
        <v>82</v>
      </c>
    </row>
    <row r="4" spans="1:5" x14ac:dyDescent="0.25">
      <c r="A4" t="s">
        <v>83</v>
      </c>
      <c r="B4" t="s">
        <v>33</v>
      </c>
      <c r="C4" t="s">
        <v>70</v>
      </c>
      <c r="D4" t="s">
        <v>84</v>
      </c>
      <c r="E4" t="s">
        <v>85</v>
      </c>
    </row>
    <row r="5" spans="1:5" x14ac:dyDescent="0.25">
      <c r="A5" t="s">
        <v>86</v>
      </c>
      <c r="B5" t="s">
        <v>32</v>
      </c>
      <c r="C5" t="s">
        <v>63</v>
      </c>
      <c r="D5" t="s">
        <v>87</v>
      </c>
      <c r="E5" t="s">
        <v>88</v>
      </c>
    </row>
    <row r="6" spans="1:5" x14ac:dyDescent="0.25">
      <c r="B6" t="s">
        <v>26</v>
      </c>
      <c r="C6" t="s">
        <v>55</v>
      </c>
      <c r="D6" t="s">
        <v>88</v>
      </c>
    </row>
    <row r="7" spans="1:5" x14ac:dyDescent="0.25">
      <c r="B7" t="s">
        <v>23</v>
      </c>
      <c r="C7" t="s">
        <v>47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K4" sqref="K4"/>
    </sheetView>
  </sheetViews>
  <sheetFormatPr defaultRowHeight="15" x14ac:dyDescent="0.25"/>
  <cols>
    <col min="2" max="2" width="15.28515625" style="5" bestFit="1" customWidth="1"/>
    <col min="3" max="7" width="15.28515625" customWidth="1"/>
    <col min="10" max="10" width="15.28515625" style="5" bestFit="1" customWidth="1"/>
    <col min="11" max="15" width="15.28515625" customWidth="1"/>
  </cols>
  <sheetData>
    <row r="1" spans="1:15" s="31" customFormat="1" ht="18" thickBot="1" x14ac:dyDescent="0.35">
      <c r="B1" s="32"/>
      <c r="C1" s="48" t="s">
        <v>89</v>
      </c>
      <c r="D1" s="49"/>
      <c r="E1" s="49"/>
      <c r="F1" s="49"/>
      <c r="G1" s="50"/>
      <c r="J1" s="32"/>
      <c r="K1" s="48" t="s">
        <v>89</v>
      </c>
      <c r="L1" s="49"/>
      <c r="M1" s="49"/>
      <c r="N1" s="49"/>
      <c r="O1" s="50"/>
    </row>
    <row r="2" spans="1:15" x14ac:dyDescent="0.25">
      <c r="C2" s="54" t="s">
        <v>39</v>
      </c>
      <c r="D2" s="55"/>
      <c r="E2" s="55"/>
      <c r="F2" s="55"/>
      <c r="G2" s="56"/>
      <c r="K2" s="54" t="s">
        <v>39</v>
      </c>
      <c r="L2" s="55"/>
      <c r="M2" s="55"/>
      <c r="N2" s="55"/>
      <c r="O2" s="56"/>
    </row>
    <row r="3" spans="1:15" ht="40.5" customHeight="1" thickBot="1" x14ac:dyDescent="0.3">
      <c r="B3" s="13"/>
      <c r="C3" s="29" t="s">
        <v>75</v>
      </c>
      <c r="D3" s="30" t="s">
        <v>70</v>
      </c>
      <c r="E3" s="30" t="s">
        <v>63</v>
      </c>
      <c r="F3" s="30" t="s">
        <v>55</v>
      </c>
      <c r="G3" s="24" t="s">
        <v>47</v>
      </c>
      <c r="J3" s="13"/>
      <c r="K3" s="29" t="s">
        <v>75</v>
      </c>
      <c r="L3" s="30" t="s">
        <v>70</v>
      </c>
      <c r="M3" s="30" t="s">
        <v>63</v>
      </c>
      <c r="N3" s="30" t="s">
        <v>55</v>
      </c>
      <c r="O3" s="24" t="s">
        <v>47</v>
      </c>
    </row>
    <row r="4" spans="1:15" ht="40.5" customHeight="1" x14ac:dyDescent="0.25">
      <c r="A4" s="51" t="s">
        <v>20</v>
      </c>
      <c r="B4" s="22" t="s">
        <v>23</v>
      </c>
      <c r="C4" s="35" t="s">
        <v>90</v>
      </c>
      <c r="D4" s="35" t="s">
        <v>90</v>
      </c>
      <c r="E4" s="36" t="s">
        <v>91</v>
      </c>
      <c r="F4" s="37" t="s">
        <v>92</v>
      </c>
      <c r="G4" s="37" t="s">
        <v>92</v>
      </c>
      <c r="I4" s="51" t="s">
        <v>20</v>
      </c>
      <c r="J4" s="22" t="s">
        <v>23</v>
      </c>
      <c r="K4" s="25">
        <f>1+5</f>
        <v>6</v>
      </c>
      <c r="L4" s="26">
        <f>2+5</f>
        <v>7</v>
      </c>
      <c r="M4" s="27">
        <f>3+5</f>
        <v>8</v>
      </c>
      <c r="N4" s="28">
        <f>4+5</f>
        <v>9</v>
      </c>
      <c r="O4" s="28">
        <f>5+5</f>
        <v>10</v>
      </c>
    </row>
    <row r="5" spans="1:15" ht="40.5" customHeight="1" x14ac:dyDescent="0.25">
      <c r="A5" s="52"/>
      <c r="B5" s="23" t="s">
        <v>26</v>
      </c>
      <c r="C5" s="35" t="s">
        <v>90</v>
      </c>
      <c r="D5" s="35" t="s">
        <v>90</v>
      </c>
      <c r="E5" s="35" t="s">
        <v>90</v>
      </c>
      <c r="F5" s="36" t="s">
        <v>91</v>
      </c>
      <c r="G5" s="37" t="s">
        <v>92</v>
      </c>
      <c r="I5" s="52"/>
      <c r="J5" s="23" t="s">
        <v>26</v>
      </c>
      <c r="K5" s="19">
        <f>1+4</f>
        <v>5</v>
      </c>
      <c r="L5" s="14">
        <f>2+4</f>
        <v>6</v>
      </c>
      <c r="M5" s="14">
        <f>3+4</f>
        <v>7</v>
      </c>
      <c r="N5" s="15">
        <f>4+4</f>
        <v>8</v>
      </c>
      <c r="O5" s="17">
        <f>5+4</f>
        <v>9</v>
      </c>
    </row>
    <row r="6" spans="1:15" ht="40.5" customHeight="1" x14ac:dyDescent="0.25">
      <c r="A6" s="52"/>
      <c r="B6" s="23" t="s">
        <v>32</v>
      </c>
      <c r="C6" s="34" t="s">
        <v>93</v>
      </c>
      <c r="D6" s="35" t="s">
        <v>90</v>
      </c>
      <c r="E6" s="35" t="s">
        <v>90</v>
      </c>
      <c r="F6" s="35" t="s">
        <v>90</v>
      </c>
      <c r="G6" s="36" t="s">
        <v>91</v>
      </c>
      <c r="I6" s="52"/>
      <c r="J6" s="23" t="s">
        <v>32</v>
      </c>
      <c r="K6" s="20">
        <f>1+3</f>
        <v>4</v>
      </c>
      <c r="L6" s="14">
        <f>2+3</f>
        <v>5</v>
      </c>
      <c r="M6" s="14">
        <f>3+3</f>
        <v>6</v>
      </c>
      <c r="N6" s="14">
        <f>4+3</f>
        <v>7</v>
      </c>
      <c r="O6" s="15">
        <f>5+3</f>
        <v>8</v>
      </c>
    </row>
    <row r="7" spans="1:15" ht="40.5" customHeight="1" x14ac:dyDescent="0.25">
      <c r="A7" s="52"/>
      <c r="B7" s="23" t="s">
        <v>33</v>
      </c>
      <c r="C7" s="33" t="s">
        <v>94</v>
      </c>
      <c r="D7" s="34" t="s">
        <v>93</v>
      </c>
      <c r="E7" s="35" t="s">
        <v>90</v>
      </c>
      <c r="F7" s="35" t="s">
        <v>90</v>
      </c>
      <c r="G7" s="35" t="s">
        <v>90</v>
      </c>
      <c r="I7" s="52"/>
      <c r="J7" s="23" t="s">
        <v>33</v>
      </c>
      <c r="K7" s="21">
        <f>1+2</f>
        <v>3</v>
      </c>
      <c r="L7" s="16">
        <f>2+2</f>
        <v>4</v>
      </c>
      <c r="M7" s="14">
        <f>3+2</f>
        <v>5</v>
      </c>
      <c r="N7" s="14">
        <f>4+2</f>
        <v>6</v>
      </c>
      <c r="O7" s="14">
        <f>5+2</f>
        <v>7</v>
      </c>
    </row>
    <row r="8" spans="1:15" ht="40.5" customHeight="1" thickBot="1" x14ac:dyDescent="0.3">
      <c r="A8" s="53"/>
      <c r="B8" s="24" t="s">
        <v>36</v>
      </c>
      <c r="C8" s="33" t="s">
        <v>94</v>
      </c>
      <c r="D8" s="33" t="s">
        <v>94</v>
      </c>
      <c r="E8" s="34" t="s">
        <v>93</v>
      </c>
      <c r="F8" s="35" t="s">
        <v>90</v>
      </c>
      <c r="G8" s="35" t="s">
        <v>90</v>
      </c>
      <c r="I8" s="53"/>
      <c r="J8" s="24" t="s">
        <v>36</v>
      </c>
      <c r="K8" s="21">
        <f>1+1</f>
        <v>2</v>
      </c>
      <c r="L8" s="18">
        <f>2+1</f>
        <v>3</v>
      </c>
      <c r="M8" s="16">
        <f>3+1</f>
        <v>4</v>
      </c>
      <c r="N8" s="14">
        <f>4+1</f>
        <v>5</v>
      </c>
      <c r="O8" s="14">
        <f>5+1</f>
        <v>6</v>
      </c>
    </row>
  </sheetData>
  <mergeCells count="6">
    <mergeCell ref="K1:O1"/>
    <mergeCell ref="C1:G1"/>
    <mergeCell ref="A4:A8"/>
    <mergeCell ref="C2:G2"/>
    <mergeCell ref="K2:O2"/>
    <mergeCell ref="I4:I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MATRIZ</vt:lpstr>
      <vt:lpstr>Critérios de Probabilidade</vt:lpstr>
      <vt:lpstr>Critérios de Impacto</vt:lpstr>
      <vt:lpstr>Auxiliar Matriz</vt:lpstr>
      <vt:lpstr>Nível de Risco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2023-04-24T14:26:50Z</dcterms:modified>
  <cp:category/>
  <cp:contentStatus/>
</cp:coreProperties>
</file>